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ercurio\EDUCACION\EDUCACION\ADMINISTRATIVA Y FINANCIERA\EXPEDIENTE  SIA OBSERVA 2024\AÑO 2024\EJECUCIONES PRESUPUESTALES\MARZO\"/>
    </mc:Choice>
  </mc:AlternateContent>
  <bookViews>
    <workbookView xWindow="-120" yWindow="-120" windowWidth="29040" windowHeight="1599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" l="1"/>
  <c r="M85" i="1"/>
  <c r="N85" i="1"/>
  <c r="O85" i="1"/>
  <c r="K85" i="1"/>
  <c r="L60" i="1"/>
  <c r="M60" i="1"/>
  <c r="N60" i="1"/>
  <c r="O60" i="1"/>
  <c r="K60" i="1"/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<sst xmlns="http://schemas.openxmlformats.org/spreadsheetml/2006/main" count="219" uniqueCount="186">
  <si>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</si>
  <si>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</si>
  <si>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</si>
  <si>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</si>
  <si>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</si>
  <si>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</si>
  <si>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</si>
  <si>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</si>
  <si>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</si>
  <si>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</si>
  <si>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</si>
  <si>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</si>
  <si>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</si>
  <si>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</si>
  <si>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</si>
  <si>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</si>
  <si>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</si>
  <si>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</si>
  <si>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</si>
  <si>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</si>
  <si>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</si>
  <si>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</si>
  <si>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</si>
  <si>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</si>
  <si>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</si>
  <si>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</si>
  <si>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</si>
  <si>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</si>
  <si>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</si>
  <si>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</si>
  <si>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</si>
  <si>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</si>
  <si>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</si>
  <si>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</si>
  <si>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</si>
  <si>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</si>
  <si>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</si>
  <si>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EJECUCIONES/ OBLIGACIONES POR EJECUTAR</t>
  </si>
  <si>
    <t>EJECUCIONES/ OBLIGACIONES POR PAGAR</t>
  </si>
  <si>
    <t>REGISTROS/COMPROMISOS ACUMULADOS</t>
  </si>
  <si>
    <t xml:space="preserve">EMPRESA: </t>
  </si>
  <si>
    <t xml:space="preserve">NIT: </t>
  </si>
  <si>
    <t xml:space="preserve">GENERADO POR: </t>
  </si>
  <si>
    <t>INSTITUCION EDUCATIVA DARIO DE BEDOUT</t>
  </si>
  <si>
    <t>ENVIGADO\EDU_DDC_PRO4:oscar.velasquez:10.20.14.56</t>
  </si>
  <si>
    <t>Código</t>
  </si>
  <si>
    <t>Descripción</t>
  </si>
  <si>
    <t xml:space="preserve"> EJECUCION DE PRESUPUESTO</t>
  </si>
  <si>
    <t>ENVIGADO,</t>
  </si>
  <si>
    <t>10/04/2024 03:48:43</t>
  </si>
  <si>
    <t>REPORTE [ROCL]</t>
  </si>
  <si>
    <t/>
  </si>
  <si>
    <t>TOTAL EGRESOS</t>
  </si>
  <si>
    <t>.</t>
  </si>
  <si>
    <t>Gastos Inst. Educativas</t>
  </si>
  <si>
    <t>212010100303020000000000000000001811223000000</t>
  </si>
  <si>
    <t>MAQUINARIA DE INFORMÁTICA Y SUS PARTES, PIEZAS Y ACCESORIOS</t>
  </si>
  <si>
    <t>212010100303020000000000000000001831210000000</t>
  </si>
  <si>
    <t>212020100200000000000000023511011811223000000</t>
  </si>
  <si>
    <t>PRODUCTOS ALIMENTICIOS, BEBIDAS Y TABACO; TEXTILES, PRENDAS DE VESTIR Y PRODUCTOS DE CUERO. AZÚCAR CRUDA</t>
  </si>
  <si>
    <t>212020100200000000000000023912011811223000000</t>
  </si>
  <si>
    <t>PRODUCTOS ALIMENTICIOS, BEBIDAS Y TABACO; TEXTILES, PRENDAS DE VESTIR Y PRODUCTOS DE CUERO. TÉ SOLUBLE.</t>
  </si>
  <si>
    <t>212020100200000000000000027190091811223000000</t>
  </si>
  <si>
    <t>PRODUCTOS ALIMENTICIOS, BEBIDAS Y TABACO; TEXTILES, PRENDAS DE VESTIR Y PRODUCTOS DE CUERO. PAÑOS ABSORBENTES DESECHABLES PARA USO DOMÉSTICO</t>
  </si>
  <si>
    <t>212020100300000000000000031912011811223000000</t>
  </si>
  <si>
    <t>OTROS BIENES TRANSPORTABLES (EXCEPTO PRODUCTOS METÁLICOS, MAQUINARIA Y EQUIPO). CUCHARAS Y ARTÍCULOS ANÁLOGOS DE MADERA.</t>
  </si>
  <si>
    <t>212020100300000000000000032128011811223000000</t>
  </si>
  <si>
    <t>OTROS BIENES TRANSPORTABLES (EXCEPTO PRODUCTOS METÁLICOS, MAQUINARIA Y EQUIPO). PAPEL BOND</t>
  </si>
  <si>
    <t>212020100300000000000000032128011831210000000</t>
  </si>
  <si>
    <t>212020100300000000000000032153171811223000000</t>
  </si>
  <si>
    <t>OTROS BIENES TRANSPORTABLES (EXCEPTO PRODUCTOS METÁLICOS, MAQUINARIA Y EQUIPO). FÓLDERES</t>
  </si>
  <si>
    <t>212020100300000000000000032192021811223000000</t>
  </si>
  <si>
    <t>OTROS BIENES TRANSPORTABLES (EXCEPTO PRODUCTOS METÁLICOS, MAQUINARIA Y EQUIPO). SOBRE DE MANILA.</t>
  </si>
  <si>
    <t>212020100300000000000000032193021811223000000</t>
  </si>
  <si>
    <t>OTROS BIENES TRANSPORTABLES (EXCEPTO PRODUCTOS METÁLICOS, MAQUINARIA Y EQUIPO). PAPEL SANITARIO FRACCIONADO.</t>
  </si>
  <si>
    <t>212020100300000000000000032199071811223000000</t>
  </si>
  <si>
    <t>OTROS BIENES TRANSPORTABLES (EXCEPTO PRODUCTOS METÁLICOS, MAQUINARIA Y EQUIPO). VASOS DE PAPEL O CARTÓN.</t>
  </si>
  <si>
    <t>212020100300000000000000032701101811223000000</t>
  </si>
  <si>
    <t>OTROS BIENES TRANSPORTABLES (EXCEPTO PRODUCTOS METÁLICOS, MAQUINARIA Y EQUIPO). CUADERNOS ESCOLARES PLASTIFICADOS CON ESPIRAL</t>
  </si>
  <si>
    <t>212020100300000000000000035130011811223000000</t>
  </si>
  <si>
    <t>OTROS BIENES TRANSPORTABLES (EXCEPTO PRODUCTOS METÁLICOS, MAQUINARIA Y EQUIPO). TINTAS TIPOGRÁFICAS PARA IMPRENTA</t>
  </si>
  <si>
    <t>212020100300000000000000035321011811223000000</t>
  </si>
  <si>
    <t>OTROS BIENES TRANSPORTABLES (EXCEPTO PRODUCTOS METÁLICOS, MAQUINARIA Y EQUIPO). JABONES EN PASTA PARA LAVAR</t>
  </si>
  <si>
    <t>212020100300000000000000035322101811223000000</t>
  </si>
  <si>
    <t>OTROS BIENES TRANSPORTABLES (EXCEPTO PRODUCTOS METÁLICOS, MAQUINARIA Y EQUIPO). PRODUCTOS BLANQUEADORES Y DESMANCHADORES</t>
  </si>
  <si>
    <t>212020100300000000000000035331041811223000000</t>
  </si>
  <si>
    <t>OTROS BIENES TRANSPORTABLES (EXCEPTO PRODUCTOS METÁLICOS, MAQUINARIA Y EQUIPO). AMBIENTADORES PROVISTOS DE DISPOSITIVOS ELÉCTRICOS</t>
  </si>
  <si>
    <t>212020100300000000000000036410011811223000000</t>
  </si>
  <si>
    <t>OTROS BIENES TRANSPORTABLES (EXCEPTO PRODUCTOS METÁLICOS, MAQUINARIA Y EQUIPO). BOLSAS DE MATERIAL PLÁSTICO SIN IMPRESIÓN.</t>
  </si>
  <si>
    <t>212020100300000000000000036990061811223000000</t>
  </si>
  <si>
    <t>OTROS BIENES TRANSPORTABLES (EXCEPTO PRODUCTOS METÁLICOS, MAQUINARIA Y EQUIPO). GANCHOS LEGAJADORAS PLÁSTICOS</t>
  </si>
  <si>
    <t>212020100300000000000000036990461811223000000</t>
  </si>
  <si>
    <t>'OTROS BIENES TRANSPORTABLES (EXCEPTO PRODUCTOS METÁLICOS, MAQUINARIA Y EQUIPO). SEÑALES VIALES EN MATERIAL PLÁSTICO</t>
  </si>
  <si>
    <t>212020100300000000000000038122991811223000000</t>
  </si>
  <si>
    <t>OTROS BIENES TRANSPORTABLES (EXCEPTO PRODUCTOS METÁLICOS, MAQUINARIA Y EQUIPO). MUEBLES DE MADERA N.C.P. PARA OFICINA.</t>
  </si>
  <si>
    <t>212020100300000000000000038911031811223000000</t>
  </si>
  <si>
    <t>OTROS BIENES TRANSPORTABLES (EXCEPTO PRODUCTOS METÁLICOS, MAQUINARIA Y EQUIPO). LAPICEROS</t>
  </si>
  <si>
    <t>212020100300000000000000038911041811223000000</t>
  </si>
  <si>
    <t>OTROS BIENES TRANSPORTABLES (EXCEPTO PRODUCTOS METÁLICOS, MAQUINARIA Y EQUIPO). MARCADORES DE FIELTRO Y SIMILARES</t>
  </si>
  <si>
    <t>212020100300000000000000038911061811223000000</t>
  </si>
  <si>
    <t>OTROS BIENES TRANSPORTABLES (EXCEPTO PRODUCTOS METÁLICOS, MAQUINARIA Y EQUIPO). LÁPICES</t>
  </si>
  <si>
    <t>212020100300000000000000038993021811223000000</t>
  </si>
  <si>
    <t>OTROS BIENES TRANSPORTABLES (EXCEPTO PRODUCTOS METÁLICOS, MAQUINARIA Y EQUIPO). ESCOBAS.</t>
  </si>
  <si>
    <t>212020100300000000000000038993131811223000000</t>
  </si>
  <si>
    <t>OTROS BIENES TRANSPORTABLES (EXCEPTO PRODUCTOS METÁLICOS, MAQUINARIA Y EQUIPO).CEPILLOS INDUSTRIALES.</t>
  </si>
  <si>
    <t>212020100300000000000000038993141811223000000</t>
  </si>
  <si>
    <t>OTROS BIENES TRANSPORTABLES (EXCEPTO PRODUCTOS METÁLICOS, MAQUINARIA Y EQUIPO). TRAPEADORES.</t>
  </si>
  <si>
    <t>212020100300000000000000038999981811223000000</t>
  </si>
  <si>
    <t>OTROS BIENES TRANSPORTABLES (EXCEPTO PRODUCTOS METÁLICOS, MAQUINARIA Y EQUIPO). ARTÍCULOS N.C.P. PARA ESCRITORIO Y OFICINA.</t>
  </si>
  <si>
    <t>212020100400000000000000042912311811223000000</t>
  </si>
  <si>
    <t>PRODUCTOS METÁLICOS, MAQUINARIA Y EQUIPO. ESPONJAS Y ESPONJILLAS METÁLICAS.</t>
  </si>
  <si>
    <t>212020100400000000000000042992061811223000000</t>
  </si>
  <si>
    <t>PRODUCTOS METÁLICOS, MAQUINARIA Y EQUIPO. CANDADOS</t>
  </si>
  <si>
    <t>212020100400000000000000045130021811223000000</t>
  </si>
  <si>
    <t>PRODUCTOS METÁLICOS, MAQUINARIA Y EQUIPO. MÁQUINAS CALCULADORAS NO ELÉCTRICAS.</t>
  </si>
  <si>
    <t>212020100400000000000000046410071811223000000</t>
  </si>
  <si>
    <t>PRODUCTOS METÁLICOS, MAQUINARIA Y EQUIPO. PILAS ALCALINAS.</t>
  </si>
  <si>
    <t>212020100600000000000000061143001811223000000</t>
  </si>
  <si>
    <t>COMERCIO Y DISTRIBUCIÓN; ALOJAMIENTO; SERVICIOS DE SUMINISTRO DE COMIDAS Y BEBIDAS; SERVICIOS DE TRANSPORTE; Y SERVICIOS DE DISTRIBUCIÓN DE ELECTRICIDAD, GAS Y AGUA. COMERCIO AL POR MAYOR (EXCEPTO EL REALIZADO A CAMBIO DE UNA RETRIBUCIÓN O POR CONTRATA) D</t>
  </si>
  <si>
    <t>212020100600000000000000062145001811223000000</t>
  </si>
  <si>
    <t>COMERCIO Y DISTRIBUCIÓN; ALOJAMIENTO; SERVICIOS DE SUMINISTRO DE COMIDAS Y BEBIDAS; SERVICIOS DE TRANSPORTE; Y SERVICIOS DE DISTRIBUCIÓN DE ELECTRICIDAD, GAS Y AGUA. COMERCIO AL POR MENOR DE UTENSILIOS DOMÉSTICOS VARIOS, CUBERTERÍA, CRISTALERÍA Y VAJILLA</t>
  </si>
  <si>
    <t>212020100600000000000000062232001811223000000</t>
  </si>
  <si>
    <t>COMERCIO Y DISTRIBUCIÓN; ALOJAMIENTO; SERVICIOS DE SUMINISTRO DE COMIDAS Y BEBIDAS; SERVICIOS DE TRANSPORTE; Y SERVICIOS DE DISTRIBUCIÓN DE ELECTRICIDAD, GAS Y AGUA. COMERCIO AL POR MENOR DE LENCERÍA, CORTINAS, VISILLOS Y DIVERSOS ARTÍCULOS CONFECCIONADOS</t>
  </si>
  <si>
    <t>212020200200000000000000023813021811223000000</t>
  </si>
  <si>
    <t>PRODUCTOS ALIMENTICIOS, BEBIDAS Y TABACO; TEXTILES, PRENDAS DE VESTIR Y PRODUCTOS DE CUERO. CAFÉ MOLIDO</t>
  </si>
  <si>
    <t>212020200300000000000000035442031811223000000</t>
  </si>
  <si>
    <t>OTROS BIENES TRANSPORTABLES (EXCEPTO PRODUCTOS METÁLICOS, MAQUINARIA Y EQUIPO). MEZCLAS QUÍMICAS PARA EXTINTORES</t>
  </si>
  <si>
    <t>212020200300000000000000035442031831210000000</t>
  </si>
  <si>
    <t>OTROS BIENES TRANSPORTABLES (EXCEPTO PRODUCTOS METÁLICOS, MAQUINARIA Y EQUIPO). MEZCLAS QUÍMICAS PARA EXTINTORES.</t>
  </si>
  <si>
    <t>212020200700000000000000071599001831210000000</t>
  </si>
  <si>
    <t>SERVICIOS FINANCIEROS Y SERVICIOS CONEXOS; SERVICIOS INMOBILIARIOS; Y SERVICIOS DE ARRENDAMIENTO Y LEASING. OTROS SERVICIOS AUXILIARES A LOS SERVICIOS FINANCIEROS N.C.P</t>
  </si>
  <si>
    <t>212020200800000000000000084131001831210000000</t>
  </si>
  <si>
    <t>SERVICIOS PRESTADOS A LAS EMPRESAS Y SERVICIOS DE PRODUCCIÓN. SERVICIOS MÓVILES DE VOZ.</t>
  </si>
  <si>
    <t>212020200800000000000000087110011831210000000</t>
  </si>
  <si>
    <t>SERVICIOS PRESTADOS A LAS EMPRESAS Y SERVICIOS DE PRODUCCIÓN. SERVICIO DE MANTENIMIENTO Y REPARACIÓN DE PRODUCTOS METÁLICOS ESTRUCTURALES Y SUS PARTES.</t>
  </si>
  <si>
    <t>212020200800000000000000087130001811223000000</t>
  </si>
  <si>
    <t>SERVICIOS PRESTADOS A LAS EMPRESAS Y SERVICIOS DE PRODUCCIÓN. SERVICIOS DE MANTENIMIENTO Y REPARACIÓN DE COMPUTADORES Y EQUIPOS PERIFÉRICOS</t>
  </si>
  <si>
    <t>212020200800000000000000089122021811223000000</t>
  </si>
  <si>
    <t>SERVICIOS PRESTADOS A LAS EMPRESAS Y SERVICIOS DE PRODUCCIÓN. SERVICIOS DE IMPRESIÓN LITOGRÁFICAS N.C.P.</t>
  </si>
  <si>
    <t>212020200900000000000000094490001831210000000</t>
  </si>
  <si>
    <t>SERVICIOS PARA LA COMUNIDAD, SOCIALES Y PERSONALES. OTROS SERVICIOS DE DESCONTAMINACIÓN N.C.P.</t>
  </si>
  <si>
    <t>232010100305020000220106900000001811223000000</t>
  </si>
  <si>
    <t>APARATOS TRANSMISORES DE TELEVISIÓN Y RADIO; TELEVISIÓN, VIDEO Y CÁMARAS DIGITALES; TELÉFONOS - TELEVISORES</t>
  </si>
  <si>
    <t>232010100305020000220106900000001831210000000</t>
  </si>
  <si>
    <t>232020100200000000220101728236011811223000000</t>
  </si>
  <si>
    <t>PRODUCTOS ALIMENTICIOS, BEBIDAS Y TABACO; TEXTILES, PRENDAS DE VESTIR Y PRODUCTOS DE CUERO. ROPA DE DEPORTE PARA HOMBRE.</t>
  </si>
  <si>
    <t>232020100200000000220101728236031811223000000</t>
  </si>
  <si>
    <t>PRODUCTOS ALIMENTICIOS, BEBIDAS Y TABACO; TEXTILES, PRENDAS DE VESTIR Y PRODUCTOS DE CUERO. ROPA DE DEPORTE PARA MUJER.</t>
  </si>
  <si>
    <t>232020100200000000220106935120021810023020000</t>
  </si>
  <si>
    <t>OTROS BIENES TRANSPORTABLES (EXCEPTO PRODUCTOS METÁLICOS, MAQUINARIA Y EQUIPO)- COLORES PARA PINTURA ARTÍSTICA</t>
  </si>
  <si>
    <t>232020100300000000220106932210011811223000000</t>
  </si>
  <si>
    <t>OTROS BIENES TRANSPORTABLES (EXCEPTO PRODUCTOS METÁLICOS, MAQUINARIA Y EQUIPO). LIBROS ESCOLARES IMPRESOS.</t>
  </si>
  <si>
    <t>232020100300000000220106934231981811223000000</t>
  </si>
  <si>
    <t>OTROS BIENES TRANSPORTABLES (EXCEPTO PRODUCTOS METÁLICOS, MAQUINARIA Y EQUIPO). ELEMENTOS QUIMICOS</t>
  </si>
  <si>
    <t>232020100300000000220106935140051811223000000</t>
  </si>
  <si>
    <t>OTROS BIENES TRANSPORTABLES (EXCEPTO PRODUCTOS METÁLICOS, MAQUINARIA Y EQUIPO)- TINTAS PARA ESCRIBIR Y DIBUJAR</t>
  </si>
  <si>
    <t>232020100300000000220106936990451810023020000</t>
  </si>
  <si>
    <t>OTROS BIENES TRANSPORTABLES (EXCEPTO PRODUCTOS METÁLICOS, MAQUINARIA Y EQUIPO). CONOS PLÁSTICOS</t>
  </si>
  <si>
    <t>232020100300000000220106938240041811223000000</t>
  </si>
  <si>
    <t>OTROS BIENES TRANSPORTABLES (EXCEPTO PRODUCTOS METÁLICOS, MAQUINARIA Y EQUIPO). MEDALLAS Y CONDECORACIONES DE METALES PRECIOSOS (INCLUSO PARA MILITARES)</t>
  </si>
  <si>
    <t>232020100300000000220106938440011810023020000</t>
  </si>
  <si>
    <t>OTROS BIENES TRANSPORTABLES (EXCEPTO PRODUCTOS METÁLICOS, MAQUINARIA Y EQUIPO). GUANTES PARA BOXEO.</t>
  </si>
  <si>
    <t>232020100300000000220106938440021810023020000</t>
  </si>
  <si>
    <t>OTROS BIENES TRANSPORTABLES (EXCEPTO PRODUCTOS METÁLICOS, MAQUINARIA Y EQUIPO). BALONES DE CAUCHO (BALONCESTO, VOLEIBOL)</t>
  </si>
  <si>
    <t>232020100300000000220106938440081810023020000</t>
  </si>
  <si>
    <t>OTROS BIENES TRANSPORTABLES (EXCEPTO PRODUCTOS METÁLICOS, MAQUINARIA Y EQUIPO). BALONES DE FÚTBOL.</t>
  </si>
  <si>
    <t>232020100300000000220106938440111810023020000</t>
  </si>
  <si>
    <t>OTROS BIENES TRANSPORTABLES (EXCEPTO PRODUCTOS METÁLICOS, MAQUINARIA Y EQUIPO). BOLAS O PELOTAS DE MATERIAL PLÁSTICO.</t>
  </si>
  <si>
    <t>232020100300000000220106938440141810023020000</t>
  </si>
  <si>
    <t>OTROS BIENES TRANSPORTABLES (EXCEPTO PRODUCTOS METÁLICOS, MAQUINARIA Y EQUIPO). BALONES DE CUERO.</t>
  </si>
  <si>
    <t>232020100300000000220106938440981810023020000</t>
  </si>
  <si>
    <t>OTROS BIENES TRANSPORTABLES (EXCEPTO PRODUCTOS METÁLICOS, MAQUINARIA Y EQUIPO). ELEMENTOS N.C.P. PARA JUEGOS DEPORTIVOS</t>
  </si>
  <si>
    <t>232020100300000000220106938911031811223000000</t>
  </si>
  <si>
    <t>OTROS BIENES TRANSPORTABLES (EXCEPTO PRODUCTOS METÁLICOS, MAQUINARIA Y EQUIPO). LAPICEROS.</t>
  </si>
  <si>
    <t>232020100400000000220106943922021810023020000</t>
  </si>
  <si>
    <t>PRODUCTOS METÁLICOS Y PAQUETES DE SOFTWARE. BALANZAS</t>
  </si>
  <si>
    <t>232020100400000000220106948232061811223000000</t>
  </si>
  <si>
    <t>PRODUCTOS METÁLICOS, MAQUINARIA Y EQUIPO. REGLAS METÁLICAS Y DE MADERA O PLÁSTICAS PARA OFICINA Y ESCOLARES</t>
  </si>
  <si>
    <t>232020200600000000220102964114001810023020000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</si>
  <si>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</si>
  <si>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232020200800000000220107389121971810023020000</t>
  </si>
  <si>
    <t>232020200900000000220107392919001810023020000</t>
  </si>
  <si>
    <t>SERVICIOS PARA LA COMUNIDAD, SOCIALES Y PERSONALES. OTROS TIPOS DE SERVICIOS EDUCATIVOS Y DE FORMACIÓN, N.C.P.</t>
  </si>
  <si>
    <r>
      <t>Parámetros: Empresa:</t>
    </r>
    <r>
      <rPr>
        <b/>
        <sz val="10"/>
        <color rgb="FFFF0000"/>
        <rFont val="Arial"/>
        <family val="2"/>
      </rPr>
      <t>18</t>
    </r>
    <r>
      <rPr>
        <sz val="10"/>
        <rFont val="Arial"/>
      </rPr>
      <t>; Periodo:</t>
    </r>
    <r>
      <rPr>
        <b/>
        <sz val="10"/>
        <color rgb="FFFF0000"/>
        <rFont val="Arial"/>
        <family val="2"/>
      </rPr>
      <t>2024;</t>
    </r>
    <r>
      <rPr>
        <sz val="10"/>
        <rFont val="Arial"/>
      </rPr>
      <t xml:space="preserve"> LapsInic</t>
    </r>
    <r>
      <rPr>
        <b/>
        <sz val="10"/>
        <color rgb="FFFF0000"/>
        <rFont val="Arial"/>
        <family val="2"/>
      </rPr>
      <t>:03</t>
    </r>
    <r>
      <rPr>
        <sz val="10"/>
        <rFont val="Arial"/>
      </rPr>
      <t>; LapsFina:</t>
    </r>
    <r>
      <rPr>
        <b/>
        <sz val="10"/>
        <color rgb="FFFF0000"/>
        <rFont val="Arial"/>
        <family val="2"/>
      </rPr>
      <t>03</t>
    </r>
    <r>
      <rPr>
        <sz val="10"/>
        <rFont val="Arial"/>
      </rPr>
      <t>; IdenCodi:%; CuenMovi:%; Factor:1; Jerarqui:N; SaldCero:S; NiveDeta:0; NiveImpr:0; Resumen:N; Nivel:0; IngrEgre:E</t>
    </r>
  </si>
  <si>
    <t>TOTAL FUNCIONAMIENTO</t>
  </si>
  <si>
    <t>TOTAL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</si>
</sst>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20" fillId="0" borderId="0" xfId="1" applyFont="1"/>
    <xf numFmtId="43" fontId="20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249544880"/>
        <c:axId val="1249545424"/>
        <c:axId val="0"/>
      </c:bar3DChart>
      <c:catAx>
        <c:axId val="12495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4954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54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4954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9555760"/>
        <c:axId val="1249558480"/>
        <c:axId val="0"/>
      </c:bar3DChart>
      <c:catAx>
        <c:axId val="12495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4955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55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24955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49"/>
  <sheetViews>
    <sheetView tabSelected="1" topLeftCell="A4" zoomScale="75" workbookViewId="0">
      <selection activeCell="K85" sqref="K85:O85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7" customWidth="1"/>
    <col min="5" max="5" width="22.7109375" style="27" bestFit="1" customWidth="1"/>
    <col min="6" max="6" width="20.28515625" style="27" customWidth="1"/>
    <col min="7" max="7" width="22.7109375" style="27" bestFit="1" customWidth="1"/>
    <col min="8" max="17" width="20.28515625" style="27" customWidth="1"/>
  </cols>
  <sheetData>
    <row r="1" spans="1:17" x14ac:dyDescent="0.2">
      <c r="A1" s="93" t="s">
        <v>40</v>
      </c>
      <c r="B1" s="97" t="s">
        <v>43</v>
      </c>
      <c r="C1" s="26"/>
      <c r="D1" s="26"/>
      <c r="E1" s="26"/>
      <c r="F1" s="26"/>
      <c r="G1" s="26"/>
      <c r="O1" s="95" t="s">
        <v>47</v>
      </c>
      <c r="P1" s="95" t="s">
        <v>48</v>
      </c>
      <c r="Q1" s="95" t="s">
        <v>49</v>
      </c>
    </row>
    <row r="2" spans="1:17" ht="15.75" x14ac:dyDescent="0.25">
      <c r="A2" s="93" t="s">
        <v>41</v>
      </c>
      <c r="B2" s="98">
        <v>811043134</v>
      </c>
      <c r="G2" s="28"/>
      <c r="Q2" s="95" t="s">
        <v>50</v>
      </c>
    </row>
    <row r="3" spans="1:17" ht="15" x14ac:dyDescent="0.25">
      <c r="A3" s="94" t="s">
        <v>42</v>
      </c>
      <c r="B3" s="1" t="s">
        <v>44</v>
      </c>
      <c r="F3" s="29"/>
      <c r="G3" s="30"/>
    </row>
    <row r="4" spans="1:17" ht="13.5" thickBot="1" x14ac:dyDescent="0.25">
      <c r="A4" s="99" t="s">
        <v>183</v>
      </c>
      <c r="B4" s="1"/>
    </row>
    <row r="5" spans="1:17" s="5" customFormat="1" ht="23.25" customHeight="1" thickBot="1" x14ac:dyDescent="0.5">
      <c r="A5" s="54" t="s">
        <v>18</v>
      </c>
      <c r="B5" s="55"/>
      <c r="C5" s="60" t="s">
        <v>1</v>
      </c>
      <c r="D5" s="40" t="s">
        <v>28</v>
      </c>
      <c r="E5" s="41"/>
      <c r="F5" s="41"/>
      <c r="G5" s="42"/>
      <c r="H5" s="51" t="s">
        <v>29</v>
      </c>
      <c r="I5" s="63" t="s">
        <v>15</v>
      </c>
      <c r="J5" s="64"/>
      <c r="K5" s="40" t="s">
        <v>11</v>
      </c>
      <c r="L5" s="41"/>
      <c r="M5" s="41"/>
      <c r="N5" s="41"/>
      <c r="O5" s="40" t="s">
        <v>14</v>
      </c>
      <c r="P5" s="41"/>
      <c r="Q5" s="42"/>
    </row>
    <row r="6" spans="1:17" s="6" customFormat="1" ht="15.75" customHeight="1" thickBot="1" x14ac:dyDescent="0.45">
      <c r="A6" s="56" t="s">
        <v>17</v>
      </c>
      <c r="B6" s="58" t="s">
        <v>0</v>
      </c>
      <c r="C6" s="61"/>
      <c r="D6" s="67" t="s">
        <v>8</v>
      </c>
      <c r="E6" s="45"/>
      <c r="F6" s="45" t="s">
        <v>9</v>
      </c>
      <c r="G6" s="46"/>
      <c r="H6" s="52"/>
      <c r="I6" s="65"/>
      <c r="J6" s="66"/>
      <c r="K6" s="39" t="s">
        <v>10</v>
      </c>
      <c r="L6" s="38" t="s">
        <v>35</v>
      </c>
      <c r="M6" s="38" t="s">
        <v>36</v>
      </c>
      <c r="N6" s="38" t="s">
        <v>30</v>
      </c>
      <c r="O6" s="47" t="s">
        <v>24</v>
      </c>
      <c r="P6" s="49" t="s">
        <v>37</v>
      </c>
      <c r="Q6" s="43" t="s">
        <v>38</v>
      </c>
    </row>
    <row r="7" spans="1:17" s="7" customFormat="1" ht="25.5" customHeight="1" thickBot="1" x14ac:dyDescent="0.35">
      <c r="A7" s="57"/>
      <c r="B7" s="59"/>
      <c r="C7" s="62"/>
      <c r="D7" s="31" t="s">
        <v>2</v>
      </c>
      <c r="E7" s="32" t="s">
        <v>16</v>
      </c>
      <c r="F7" s="32" t="s">
        <v>2</v>
      </c>
      <c r="G7" s="33" t="s">
        <v>16</v>
      </c>
      <c r="H7" s="53"/>
      <c r="I7" s="34" t="s">
        <v>4</v>
      </c>
      <c r="J7" s="35" t="s">
        <v>5</v>
      </c>
      <c r="K7" s="36" t="s">
        <v>4</v>
      </c>
      <c r="L7" s="37" t="s">
        <v>4</v>
      </c>
      <c r="M7" s="37" t="s">
        <v>4</v>
      </c>
      <c r="N7" s="37" t="s">
        <v>4</v>
      </c>
      <c r="O7" s="48"/>
      <c r="P7" s="50"/>
      <c r="Q7" s="44"/>
    </row>
    <row r="8" spans="1:17" ht="6" customHeight="1" x14ac:dyDescent="0.2">
      <c r="A8" s="1" t="s">
        <v>45</v>
      </c>
      <c r="B8" t="s">
        <v>46</v>
      </c>
    </row>
    <row r="9" spans="1:17" x14ac:dyDescent="0.2">
      <c r="A9" s="10"/>
    </row>
    <row r="10" spans="1:17" x14ac:dyDescent="0.2">
      <c r="A10" s="10" t="s">
        <v>51</v>
      </c>
      <c r="B10" s="96" t="s">
        <v>52</v>
      </c>
      <c r="C10" s="27">
        <v>46352898</v>
      </c>
      <c r="D10" s="27">
        <v>3034611.74</v>
      </c>
      <c r="E10" s="27">
        <v>0</v>
      </c>
      <c r="F10" s="27">
        <v>2404070</v>
      </c>
      <c r="G10" s="27">
        <v>2404070</v>
      </c>
      <c r="H10" s="27">
        <v>49387509.740000002</v>
      </c>
      <c r="I10" s="27">
        <v>59167</v>
      </c>
      <c r="J10" s="27">
        <v>44702510.740000002</v>
      </c>
      <c r="K10" s="27">
        <v>40000</v>
      </c>
      <c r="L10" s="27">
        <v>40000</v>
      </c>
      <c r="M10" s="27">
        <v>40000</v>
      </c>
      <c r="N10" s="27">
        <v>0</v>
      </c>
      <c r="O10" s="27">
        <v>0</v>
      </c>
      <c r="P10" s="27">
        <v>0</v>
      </c>
      <c r="Q10" s="27">
        <v>40000</v>
      </c>
    </row>
    <row r="11" spans="1:17" x14ac:dyDescent="0.2">
      <c r="A11" s="10"/>
    </row>
    <row r="12" spans="1:17" x14ac:dyDescent="0.2">
      <c r="A12" s="10"/>
    </row>
    <row r="13" spans="1:17" x14ac:dyDescent="0.2">
      <c r="A13" s="10" t="s">
        <v>53</v>
      </c>
      <c r="B13" s="96" t="s">
        <v>54</v>
      </c>
      <c r="C13" s="27">
        <v>46352898</v>
      </c>
      <c r="D13" s="27">
        <v>3034611.74</v>
      </c>
      <c r="E13" s="27">
        <v>0</v>
      </c>
      <c r="F13" s="27">
        <v>2404070</v>
      </c>
      <c r="G13" s="27">
        <v>2404070</v>
      </c>
      <c r="H13" s="27">
        <v>49387509.740000002</v>
      </c>
      <c r="I13" s="27">
        <v>59167</v>
      </c>
      <c r="J13" s="27">
        <v>44702510.740000002</v>
      </c>
      <c r="K13" s="27">
        <v>40000</v>
      </c>
      <c r="L13" s="27">
        <v>40000</v>
      </c>
      <c r="M13" s="27">
        <v>40000</v>
      </c>
      <c r="N13" s="27">
        <v>0</v>
      </c>
      <c r="O13" s="27">
        <v>0</v>
      </c>
      <c r="P13" s="27">
        <v>0</v>
      </c>
      <c r="Q13" s="27">
        <v>40000</v>
      </c>
    </row>
    <row r="14" spans="1:17" x14ac:dyDescent="0.2">
      <c r="A14" s="1"/>
    </row>
    <row r="15" spans="1:17" x14ac:dyDescent="0.2">
      <c r="A15" s="10" t="s">
        <v>55</v>
      </c>
      <c r="B15" s="96" t="s">
        <v>56</v>
      </c>
      <c r="C15" s="27">
        <v>2140000</v>
      </c>
      <c r="D15" s="27">
        <v>0</v>
      </c>
      <c r="E15" s="27">
        <v>0</v>
      </c>
      <c r="F15" s="27">
        <v>0</v>
      </c>
      <c r="G15" s="27">
        <v>0</v>
      </c>
      <c r="H15" s="27">
        <v>2140000</v>
      </c>
      <c r="I15" s="27">
        <v>0</v>
      </c>
      <c r="J15" s="27">
        <v>2140000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</row>
    <row r="16" spans="1:17" x14ac:dyDescent="0.2">
      <c r="A16" s="10" t="s">
        <v>57</v>
      </c>
      <c r="B16" s="96" t="s">
        <v>56</v>
      </c>
      <c r="C16" s="27">
        <v>2100000</v>
      </c>
      <c r="D16" s="27">
        <v>0</v>
      </c>
      <c r="E16" s="27">
        <v>0</v>
      </c>
      <c r="F16" s="27">
        <v>0</v>
      </c>
      <c r="G16" s="27">
        <v>0</v>
      </c>
      <c r="H16" s="27">
        <v>2100000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</row>
    <row r="17" spans="1:17" x14ac:dyDescent="0.2">
      <c r="A17" s="10" t="s">
        <v>58</v>
      </c>
      <c r="B17" s="96" t="s">
        <v>59</v>
      </c>
      <c r="C17" s="27">
        <v>441000</v>
      </c>
      <c r="D17" s="27">
        <v>0</v>
      </c>
      <c r="E17" s="27">
        <v>0</v>
      </c>
      <c r="F17" s="27">
        <v>0</v>
      </c>
      <c r="G17" s="27">
        <v>441000</v>
      </c>
      <c r="H17" s="27">
        <v>0</v>
      </c>
      <c r="I17" s="27">
        <v>-441000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</row>
    <row r="18" spans="1:17" x14ac:dyDescent="0.2">
      <c r="A18" s="10" t="s">
        <v>60</v>
      </c>
      <c r="B18" s="96" t="s">
        <v>61</v>
      </c>
      <c r="C18" s="27">
        <v>250000</v>
      </c>
      <c r="D18" s="27">
        <v>0</v>
      </c>
      <c r="E18" s="27">
        <v>0</v>
      </c>
      <c r="F18" s="27">
        <v>0</v>
      </c>
      <c r="G18" s="27">
        <v>100000</v>
      </c>
      <c r="H18" s="27">
        <v>150000</v>
      </c>
      <c r="I18" s="27">
        <v>-100000</v>
      </c>
      <c r="J18" s="27">
        <v>150000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</row>
    <row r="19" spans="1:17" x14ac:dyDescent="0.2">
      <c r="A19" s="10" t="s">
        <v>62</v>
      </c>
      <c r="B19" s="96" t="s">
        <v>63</v>
      </c>
      <c r="C19" s="27">
        <v>101150</v>
      </c>
      <c r="D19" s="27">
        <v>0</v>
      </c>
      <c r="E19" s="27">
        <v>0</v>
      </c>
      <c r="F19" s="27">
        <v>0</v>
      </c>
      <c r="G19" s="27">
        <v>0</v>
      </c>
      <c r="H19" s="27">
        <v>101150</v>
      </c>
      <c r="I19" s="27">
        <v>0</v>
      </c>
      <c r="J19" s="27">
        <v>101150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</row>
    <row r="20" spans="1:17" x14ac:dyDescent="0.2">
      <c r="A20" s="10" t="s">
        <v>64</v>
      </c>
      <c r="B20" s="96" t="s">
        <v>65</v>
      </c>
      <c r="C20" s="27">
        <v>20230</v>
      </c>
      <c r="D20" s="27">
        <v>0</v>
      </c>
      <c r="E20" s="27">
        <v>0</v>
      </c>
      <c r="F20" s="27">
        <v>0</v>
      </c>
      <c r="G20" s="27">
        <v>20230</v>
      </c>
      <c r="H20" s="27">
        <v>0</v>
      </c>
      <c r="I20" s="27">
        <v>-20230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</row>
    <row r="21" spans="1:17" x14ac:dyDescent="0.2">
      <c r="A21" s="10" t="s">
        <v>66</v>
      </c>
      <c r="B21" s="96" t="s">
        <v>67</v>
      </c>
      <c r="C21" s="27">
        <v>0</v>
      </c>
      <c r="D21" s="27">
        <v>0</v>
      </c>
      <c r="E21" s="27">
        <v>0</v>
      </c>
      <c r="F21" s="27">
        <v>1042840</v>
      </c>
      <c r="G21" s="27">
        <v>0</v>
      </c>
      <c r="H21" s="27">
        <v>1042840</v>
      </c>
      <c r="I21" s="27">
        <v>1042840</v>
      </c>
      <c r="J21" s="27">
        <v>1042840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</row>
    <row r="22" spans="1:17" x14ac:dyDescent="0.2">
      <c r="A22" s="10" t="s">
        <v>68</v>
      </c>
      <c r="B22" s="96" t="s">
        <v>67</v>
      </c>
      <c r="C22" s="27">
        <v>0</v>
      </c>
      <c r="D22" s="27">
        <v>0</v>
      </c>
      <c r="E22" s="27">
        <v>0</v>
      </c>
      <c r="F22" s="27">
        <v>450000</v>
      </c>
      <c r="G22" s="27">
        <v>0</v>
      </c>
      <c r="H22" s="27">
        <v>450000</v>
      </c>
      <c r="I22" s="27">
        <v>450000</v>
      </c>
      <c r="J22" s="27">
        <v>450000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</row>
    <row r="23" spans="1:17" x14ac:dyDescent="0.2">
      <c r="A23" s="10" t="s">
        <v>69</v>
      </c>
      <c r="B23" s="96" t="s">
        <v>70</v>
      </c>
      <c r="C23" s="27">
        <v>47600</v>
      </c>
      <c r="D23" s="27">
        <v>0</v>
      </c>
      <c r="E23" s="27">
        <v>0</v>
      </c>
      <c r="F23" s="27">
        <v>0</v>
      </c>
      <c r="G23" s="27">
        <v>0</v>
      </c>
      <c r="H23" s="27">
        <v>47600</v>
      </c>
      <c r="I23" s="27">
        <v>0</v>
      </c>
      <c r="J23" s="27">
        <v>47600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</row>
    <row r="24" spans="1:17" x14ac:dyDescent="0.2">
      <c r="A24" s="10" t="s">
        <v>71</v>
      </c>
      <c r="B24" s="96" t="s">
        <v>72</v>
      </c>
      <c r="C24" s="27">
        <v>12000</v>
      </c>
      <c r="D24" s="27">
        <v>0</v>
      </c>
      <c r="E24" s="27">
        <v>0</v>
      </c>
      <c r="F24" s="27">
        <v>0</v>
      </c>
      <c r="G24" s="27">
        <v>0</v>
      </c>
      <c r="H24" s="27">
        <v>12000</v>
      </c>
      <c r="I24" s="27">
        <v>0</v>
      </c>
      <c r="J24" s="27">
        <v>12000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</row>
    <row r="25" spans="1:17" x14ac:dyDescent="0.2">
      <c r="A25" s="10" t="s">
        <v>73</v>
      </c>
      <c r="B25" s="96" t="s">
        <v>74</v>
      </c>
      <c r="C25" s="27">
        <v>2570400</v>
      </c>
      <c r="D25" s="27">
        <v>0</v>
      </c>
      <c r="E25" s="27">
        <v>0</v>
      </c>
      <c r="F25" s="27">
        <v>0</v>
      </c>
      <c r="G25" s="27">
        <v>0</v>
      </c>
      <c r="H25" s="27">
        <v>2570400</v>
      </c>
      <c r="I25" s="27">
        <v>0</v>
      </c>
      <c r="J25" s="27">
        <v>2570400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</row>
    <row r="26" spans="1:17" x14ac:dyDescent="0.2">
      <c r="A26" s="10" t="s">
        <v>75</v>
      </c>
      <c r="B26" s="96" t="s">
        <v>76</v>
      </c>
      <c r="C26" s="27">
        <v>900000</v>
      </c>
      <c r="D26" s="27">
        <v>0</v>
      </c>
      <c r="E26" s="27">
        <v>0</v>
      </c>
      <c r="F26" s="27">
        <v>0</v>
      </c>
      <c r="G26" s="27">
        <v>800000</v>
      </c>
      <c r="H26" s="27">
        <v>100000</v>
      </c>
      <c r="I26" s="27">
        <v>-800000</v>
      </c>
      <c r="J26" s="27">
        <v>100000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</row>
    <row r="27" spans="1:17" x14ac:dyDescent="0.2">
      <c r="A27" s="10" t="s">
        <v>77</v>
      </c>
      <c r="B27" s="96" t="s">
        <v>78</v>
      </c>
      <c r="C27" s="27">
        <v>228000</v>
      </c>
      <c r="D27" s="27">
        <v>0</v>
      </c>
      <c r="E27" s="27">
        <v>0</v>
      </c>
      <c r="F27" s="27">
        <v>0</v>
      </c>
      <c r="G27" s="27">
        <v>0</v>
      </c>
      <c r="H27" s="27">
        <v>228000</v>
      </c>
      <c r="I27" s="27">
        <v>0</v>
      </c>
      <c r="J27" s="27">
        <v>228000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</row>
    <row r="28" spans="1:17" x14ac:dyDescent="0.2">
      <c r="A28" s="10" t="s">
        <v>79</v>
      </c>
      <c r="B28" s="96" t="s">
        <v>80</v>
      </c>
      <c r="C28" s="27">
        <v>640000</v>
      </c>
      <c r="D28" s="27">
        <v>0</v>
      </c>
      <c r="E28" s="27">
        <v>0</v>
      </c>
      <c r="F28" s="27">
        <v>0</v>
      </c>
      <c r="G28" s="27">
        <v>0</v>
      </c>
      <c r="H28" s="27">
        <v>640000</v>
      </c>
      <c r="I28" s="27">
        <v>0</v>
      </c>
      <c r="J28" s="27">
        <v>640000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</row>
    <row r="29" spans="1:17" x14ac:dyDescent="0.2">
      <c r="A29" s="10" t="s">
        <v>81</v>
      </c>
      <c r="B29" s="96" t="s">
        <v>82</v>
      </c>
      <c r="C29" s="27">
        <v>118750</v>
      </c>
      <c r="D29" s="27">
        <v>0</v>
      </c>
      <c r="E29" s="27">
        <v>0</v>
      </c>
      <c r="F29" s="27">
        <v>0</v>
      </c>
      <c r="G29" s="27">
        <v>0</v>
      </c>
      <c r="H29" s="27">
        <v>118750</v>
      </c>
      <c r="I29" s="27">
        <v>0</v>
      </c>
      <c r="J29" s="27">
        <v>118750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</row>
    <row r="30" spans="1:17" x14ac:dyDescent="0.2">
      <c r="A30" s="10" t="s">
        <v>83</v>
      </c>
      <c r="B30" s="96" t="s">
        <v>84</v>
      </c>
      <c r="C30" s="27">
        <v>357000</v>
      </c>
      <c r="D30" s="27">
        <v>0</v>
      </c>
      <c r="E30" s="27">
        <v>0</v>
      </c>
      <c r="F30" s="27">
        <v>0</v>
      </c>
      <c r="G30" s="27">
        <v>0</v>
      </c>
      <c r="H30" s="27">
        <v>357000</v>
      </c>
      <c r="I30" s="27">
        <v>0</v>
      </c>
      <c r="J30" s="27">
        <v>357000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</row>
    <row r="31" spans="1:17" x14ac:dyDescent="0.2">
      <c r="A31" s="10" t="s">
        <v>85</v>
      </c>
      <c r="B31" s="96" t="s">
        <v>86</v>
      </c>
      <c r="C31" s="27">
        <v>749700</v>
      </c>
      <c r="D31" s="27">
        <v>0</v>
      </c>
      <c r="E31" s="27">
        <v>0</v>
      </c>
      <c r="F31" s="27">
        <v>0</v>
      </c>
      <c r="G31" s="27">
        <v>0</v>
      </c>
      <c r="H31" s="27">
        <v>749700</v>
      </c>
      <c r="I31" s="27">
        <v>0</v>
      </c>
      <c r="J31" s="27">
        <v>749700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  <row r="32" spans="1:17" x14ac:dyDescent="0.2">
      <c r="A32" s="10" t="s">
        <v>87</v>
      </c>
      <c r="B32" s="96" t="s">
        <v>88</v>
      </c>
      <c r="C32" s="27">
        <v>1151050</v>
      </c>
      <c r="D32" s="27">
        <v>0</v>
      </c>
      <c r="E32" s="27">
        <v>0</v>
      </c>
      <c r="F32" s="27">
        <v>0</v>
      </c>
      <c r="G32" s="27">
        <v>0</v>
      </c>
      <c r="H32" s="27">
        <v>1151050</v>
      </c>
      <c r="I32" s="27">
        <v>0</v>
      </c>
      <c r="J32" s="27">
        <v>1151050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</row>
    <row r="33" spans="1:17" x14ac:dyDescent="0.2">
      <c r="A33" s="10" t="s">
        <v>89</v>
      </c>
      <c r="B33" s="96" t="s">
        <v>90</v>
      </c>
      <c r="C33" s="27">
        <v>52360</v>
      </c>
      <c r="D33" s="27">
        <v>0</v>
      </c>
      <c r="E33" s="27">
        <v>0</v>
      </c>
      <c r="F33" s="27">
        <v>0</v>
      </c>
      <c r="G33" s="27">
        <v>0</v>
      </c>
      <c r="H33" s="27">
        <v>52360</v>
      </c>
      <c r="I33" s="27">
        <v>0</v>
      </c>
      <c r="J33" s="27">
        <v>52360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</row>
    <row r="34" spans="1:17" x14ac:dyDescent="0.2">
      <c r="A34" s="10" t="s">
        <v>91</v>
      </c>
      <c r="B34" s="96" t="s">
        <v>92</v>
      </c>
      <c r="C34" s="27">
        <v>263164</v>
      </c>
      <c r="D34" s="27">
        <v>0</v>
      </c>
      <c r="E34" s="27">
        <v>0</v>
      </c>
      <c r="F34" s="27">
        <v>0</v>
      </c>
      <c r="G34" s="27">
        <v>0</v>
      </c>
      <c r="H34" s="27">
        <v>263164</v>
      </c>
      <c r="I34" s="27">
        <v>0</v>
      </c>
      <c r="J34" s="27">
        <v>263164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</row>
    <row r="35" spans="1:17" x14ac:dyDescent="0.2">
      <c r="A35" s="10" t="s">
        <v>93</v>
      </c>
      <c r="B35" s="96" t="s">
        <v>94</v>
      </c>
      <c r="C35" s="27">
        <v>80920</v>
      </c>
      <c r="D35" s="27">
        <v>0</v>
      </c>
      <c r="E35" s="27">
        <v>0</v>
      </c>
      <c r="F35" s="27">
        <v>0</v>
      </c>
      <c r="G35" s="27">
        <v>0</v>
      </c>
      <c r="H35" s="27">
        <v>80920</v>
      </c>
      <c r="I35" s="27">
        <v>0</v>
      </c>
      <c r="J35" s="27">
        <v>80920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</row>
    <row r="36" spans="1:17" x14ac:dyDescent="0.2">
      <c r="A36" s="10" t="s">
        <v>95</v>
      </c>
      <c r="B36" s="96" t="s">
        <v>96</v>
      </c>
      <c r="C36" s="27">
        <v>172550</v>
      </c>
      <c r="D36" s="27">
        <v>0</v>
      </c>
      <c r="E36" s="27">
        <v>0</v>
      </c>
      <c r="F36" s="27">
        <v>0</v>
      </c>
      <c r="G36" s="27">
        <v>0</v>
      </c>
      <c r="H36" s="27">
        <v>172550</v>
      </c>
      <c r="I36" s="27">
        <v>0</v>
      </c>
      <c r="J36" s="27">
        <v>172550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</row>
    <row r="37" spans="1:17" x14ac:dyDescent="0.2">
      <c r="A37" s="10" t="s">
        <v>97</v>
      </c>
      <c r="B37" s="96" t="s">
        <v>98</v>
      </c>
      <c r="C37" s="27">
        <v>327250</v>
      </c>
      <c r="D37" s="27">
        <v>0</v>
      </c>
      <c r="E37" s="27">
        <v>0</v>
      </c>
      <c r="F37" s="27">
        <v>0</v>
      </c>
      <c r="G37" s="27">
        <v>0</v>
      </c>
      <c r="H37" s="27">
        <v>327250</v>
      </c>
      <c r="I37" s="27">
        <v>0</v>
      </c>
      <c r="J37" s="27">
        <v>327250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</row>
    <row r="38" spans="1:17" x14ac:dyDescent="0.2">
      <c r="A38" s="10" t="s">
        <v>99</v>
      </c>
      <c r="B38" s="96" t="s">
        <v>100</v>
      </c>
      <c r="C38" s="27">
        <v>150000</v>
      </c>
      <c r="D38" s="27">
        <v>0</v>
      </c>
      <c r="E38" s="27">
        <v>0</v>
      </c>
      <c r="F38" s="27">
        <v>0</v>
      </c>
      <c r="G38" s="27">
        <v>0</v>
      </c>
      <c r="H38" s="27">
        <v>150000</v>
      </c>
      <c r="I38" s="27">
        <v>0</v>
      </c>
      <c r="J38" s="27">
        <v>150000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</row>
    <row r="39" spans="1:17" x14ac:dyDescent="0.2">
      <c r="A39" s="10" t="s">
        <v>101</v>
      </c>
      <c r="B39" s="96" t="s">
        <v>102</v>
      </c>
      <c r="C39" s="27">
        <v>505740</v>
      </c>
      <c r="D39" s="27">
        <v>0</v>
      </c>
      <c r="E39" s="27">
        <v>0</v>
      </c>
      <c r="F39" s="27">
        <v>0</v>
      </c>
      <c r="G39" s="27">
        <v>0</v>
      </c>
      <c r="H39" s="27">
        <v>505740</v>
      </c>
      <c r="I39" s="27">
        <v>0</v>
      </c>
      <c r="J39" s="27">
        <v>505740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</row>
    <row r="40" spans="1:17" x14ac:dyDescent="0.2">
      <c r="A40" s="10" t="s">
        <v>103</v>
      </c>
      <c r="B40" s="96" t="s">
        <v>104</v>
      </c>
      <c r="C40" s="27">
        <v>89250</v>
      </c>
      <c r="D40" s="27">
        <v>0</v>
      </c>
      <c r="E40" s="27">
        <v>0</v>
      </c>
      <c r="F40" s="27">
        <v>0</v>
      </c>
      <c r="G40" s="27">
        <v>0</v>
      </c>
      <c r="H40" s="27">
        <v>89250</v>
      </c>
      <c r="I40" s="27">
        <v>0</v>
      </c>
      <c r="J40" s="27">
        <v>89250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</row>
    <row r="41" spans="1:17" x14ac:dyDescent="0.2">
      <c r="A41" s="10" t="s">
        <v>105</v>
      </c>
      <c r="B41" s="96" t="s">
        <v>106</v>
      </c>
      <c r="C41" s="27">
        <v>480000</v>
      </c>
      <c r="D41" s="27">
        <v>0</v>
      </c>
      <c r="E41" s="27">
        <v>0</v>
      </c>
      <c r="F41" s="27">
        <v>0</v>
      </c>
      <c r="G41" s="27">
        <v>0</v>
      </c>
      <c r="H41" s="27">
        <v>480000</v>
      </c>
      <c r="I41" s="27">
        <v>0</v>
      </c>
      <c r="J41" s="27">
        <v>480000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</row>
    <row r="42" spans="1:17" x14ac:dyDescent="0.2">
      <c r="A42" s="10" t="s">
        <v>107</v>
      </c>
      <c r="B42" s="96" t="s">
        <v>108</v>
      </c>
      <c r="C42" s="27">
        <v>227801</v>
      </c>
      <c r="D42" s="27">
        <v>0</v>
      </c>
      <c r="E42" s="27">
        <v>0</v>
      </c>
      <c r="F42" s="27">
        <v>0</v>
      </c>
      <c r="G42" s="27">
        <v>0</v>
      </c>
      <c r="H42" s="27">
        <v>227801</v>
      </c>
      <c r="I42" s="27">
        <v>0</v>
      </c>
      <c r="J42" s="27">
        <v>227801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</row>
    <row r="43" spans="1:17" x14ac:dyDescent="0.2">
      <c r="A43" s="10" t="s">
        <v>109</v>
      </c>
      <c r="B43" s="96" t="s">
        <v>110</v>
      </c>
      <c r="C43" s="27">
        <v>406980</v>
      </c>
      <c r="D43" s="27">
        <v>0</v>
      </c>
      <c r="E43" s="27">
        <v>0</v>
      </c>
      <c r="F43" s="27">
        <v>0</v>
      </c>
      <c r="G43" s="27">
        <v>0</v>
      </c>
      <c r="H43" s="27">
        <v>406980</v>
      </c>
      <c r="I43" s="27">
        <v>0</v>
      </c>
      <c r="J43" s="27">
        <v>406980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</row>
    <row r="44" spans="1:17" x14ac:dyDescent="0.2">
      <c r="A44" s="10" t="s">
        <v>111</v>
      </c>
      <c r="B44" s="96" t="s">
        <v>112</v>
      </c>
      <c r="C44" s="27">
        <v>42840</v>
      </c>
      <c r="D44" s="27">
        <v>0</v>
      </c>
      <c r="E44" s="27">
        <v>0</v>
      </c>
      <c r="F44" s="27">
        <v>0</v>
      </c>
      <c r="G44" s="27">
        <v>42840</v>
      </c>
      <c r="H44" s="27">
        <v>0</v>
      </c>
      <c r="I44" s="27">
        <v>-42840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</row>
    <row r="45" spans="1:17" x14ac:dyDescent="0.2">
      <c r="A45" s="10" t="s">
        <v>113</v>
      </c>
      <c r="B45" s="96" t="s">
        <v>114</v>
      </c>
      <c r="C45" s="27">
        <v>47020</v>
      </c>
      <c r="D45" s="27">
        <v>0</v>
      </c>
      <c r="E45" s="27">
        <v>0</v>
      </c>
      <c r="F45" s="27">
        <v>0</v>
      </c>
      <c r="G45" s="27">
        <v>0</v>
      </c>
      <c r="H45" s="27">
        <v>47020</v>
      </c>
      <c r="I45" s="27">
        <v>0</v>
      </c>
      <c r="J45" s="27">
        <v>47020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</row>
    <row r="46" spans="1:17" x14ac:dyDescent="0.2">
      <c r="A46" s="10" t="s">
        <v>115</v>
      </c>
      <c r="B46" s="96" t="s">
        <v>116</v>
      </c>
      <c r="C46" s="27">
        <v>83300</v>
      </c>
      <c r="D46" s="27">
        <v>0</v>
      </c>
      <c r="E46" s="27">
        <v>0</v>
      </c>
      <c r="F46" s="27">
        <v>0</v>
      </c>
      <c r="G46" s="27">
        <v>0</v>
      </c>
      <c r="H46" s="27">
        <v>83300</v>
      </c>
      <c r="I46" s="27">
        <v>0</v>
      </c>
      <c r="J46" s="27">
        <v>83300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</row>
    <row r="47" spans="1:17" x14ac:dyDescent="0.2">
      <c r="A47" s="10" t="s">
        <v>117</v>
      </c>
      <c r="B47" s="96" t="s">
        <v>118</v>
      </c>
      <c r="C47" s="27">
        <v>172550</v>
      </c>
      <c r="D47" s="27">
        <v>0</v>
      </c>
      <c r="E47" s="27">
        <v>0</v>
      </c>
      <c r="F47" s="27">
        <v>0</v>
      </c>
      <c r="G47" s="27">
        <v>0</v>
      </c>
      <c r="H47" s="27">
        <v>172550</v>
      </c>
      <c r="I47" s="27">
        <v>0</v>
      </c>
      <c r="J47" s="27">
        <v>172550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</row>
    <row r="48" spans="1:17" x14ac:dyDescent="0.2">
      <c r="A48" s="10" t="s">
        <v>119</v>
      </c>
      <c r="B48" s="96" t="s">
        <v>120</v>
      </c>
      <c r="C48" s="27">
        <v>120000</v>
      </c>
      <c r="D48" s="27">
        <v>0</v>
      </c>
      <c r="E48" s="27">
        <v>0</v>
      </c>
      <c r="F48" s="27">
        <v>0</v>
      </c>
      <c r="G48" s="27">
        <v>0</v>
      </c>
      <c r="H48" s="27">
        <v>120000</v>
      </c>
      <c r="I48" s="27">
        <v>0</v>
      </c>
      <c r="J48" s="27">
        <v>120000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</row>
    <row r="49" spans="1:17" x14ac:dyDescent="0.2">
      <c r="A49" s="10" t="s">
        <v>121</v>
      </c>
      <c r="B49" s="96" t="s">
        <v>122</v>
      </c>
      <c r="C49" s="27">
        <v>1640000</v>
      </c>
      <c r="D49" s="27">
        <v>0</v>
      </c>
      <c r="E49" s="27">
        <v>0</v>
      </c>
      <c r="F49" s="27">
        <v>0</v>
      </c>
      <c r="G49" s="27">
        <v>0</v>
      </c>
      <c r="H49" s="27">
        <v>1640000</v>
      </c>
      <c r="I49" s="27">
        <v>0</v>
      </c>
      <c r="J49" s="27">
        <v>1640000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</row>
    <row r="50" spans="1:17" x14ac:dyDescent="0.2">
      <c r="A50" s="10" t="s">
        <v>123</v>
      </c>
      <c r="B50" s="96" t="s">
        <v>124</v>
      </c>
      <c r="C50" s="27">
        <v>1350000</v>
      </c>
      <c r="D50" s="27">
        <v>0</v>
      </c>
      <c r="E50" s="27">
        <v>0</v>
      </c>
      <c r="F50" s="27">
        <v>0</v>
      </c>
      <c r="G50" s="27">
        <v>550000</v>
      </c>
      <c r="H50" s="27">
        <v>800000</v>
      </c>
      <c r="I50" s="27">
        <v>-550000</v>
      </c>
      <c r="J50" s="27">
        <v>800000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</row>
    <row r="51" spans="1:17" x14ac:dyDescent="0.2">
      <c r="A51" s="10" t="s">
        <v>125</v>
      </c>
      <c r="B51" s="96" t="s">
        <v>126</v>
      </c>
      <c r="C51" s="27">
        <v>2587500</v>
      </c>
      <c r="D51" s="27">
        <v>0</v>
      </c>
      <c r="E51" s="27">
        <v>0</v>
      </c>
      <c r="F51" s="27">
        <v>0</v>
      </c>
      <c r="G51" s="27">
        <v>0</v>
      </c>
      <c r="H51" s="27">
        <v>2587500</v>
      </c>
      <c r="I51" s="27">
        <v>0</v>
      </c>
      <c r="J51" s="27">
        <v>2587500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</row>
    <row r="52" spans="1:17" x14ac:dyDescent="0.2">
      <c r="A52" s="10" t="s">
        <v>127</v>
      </c>
      <c r="B52" s="96" t="s">
        <v>128</v>
      </c>
      <c r="C52" s="27">
        <v>412500</v>
      </c>
      <c r="D52" s="27">
        <v>0</v>
      </c>
      <c r="E52" s="27">
        <v>0</v>
      </c>
      <c r="F52" s="27">
        <v>0</v>
      </c>
      <c r="G52" s="27">
        <v>0</v>
      </c>
      <c r="H52" s="27">
        <v>412500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</row>
    <row r="53" spans="1:17" x14ac:dyDescent="0.2">
      <c r="A53" s="10" t="s">
        <v>129</v>
      </c>
      <c r="B53" s="96" t="s">
        <v>130</v>
      </c>
      <c r="C53" s="27">
        <v>150000</v>
      </c>
      <c r="D53" s="27">
        <v>0</v>
      </c>
      <c r="E53" s="27">
        <v>0</v>
      </c>
      <c r="F53" s="27">
        <v>0</v>
      </c>
      <c r="G53" s="27">
        <v>0</v>
      </c>
      <c r="H53" s="27">
        <v>150000</v>
      </c>
      <c r="I53" s="27">
        <v>12500</v>
      </c>
      <c r="J53" s="27">
        <v>37500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</row>
    <row r="54" spans="1:17" x14ac:dyDescent="0.2">
      <c r="A54" s="10" t="s">
        <v>131</v>
      </c>
      <c r="B54" s="96" t="s">
        <v>132</v>
      </c>
      <c r="C54" s="27">
        <v>560000</v>
      </c>
      <c r="D54" s="27">
        <v>0</v>
      </c>
      <c r="E54" s="27">
        <v>0</v>
      </c>
      <c r="F54" s="27">
        <v>0</v>
      </c>
      <c r="G54" s="27">
        <v>0</v>
      </c>
      <c r="H54" s="27">
        <v>560000</v>
      </c>
      <c r="I54" s="27">
        <v>46667</v>
      </c>
      <c r="J54" s="27">
        <v>140001</v>
      </c>
      <c r="K54" s="27">
        <v>40000</v>
      </c>
      <c r="L54" s="27">
        <v>40000</v>
      </c>
      <c r="M54" s="27">
        <v>40000</v>
      </c>
      <c r="N54" s="27">
        <v>0</v>
      </c>
      <c r="O54" s="27">
        <v>0</v>
      </c>
      <c r="P54" s="27">
        <v>0</v>
      </c>
      <c r="Q54" s="27">
        <v>40000</v>
      </c>
    </row>
    <row r="55" spans="1:17" x14ac:dyDescent="0.2">
      <c r="A55" s="10" t="s">
        <v>133</v>
      </c>
      <c r="B55" s="96" t="s">
        <v>134</v>
      </c>
      <c r="C55" s="27">
        <v>450000</v>
      </c>
      <c r="D55" s="27">
        <v>0</v>
      </c>
      <c r="E55" s="27">
        <v>0</v>
      </c>
      <c r="F55" s="27">
        <v>0</v>
      </c>
      <c r="G55" s="27">
        <v>450000</v>
      </c>
      <c r="H55" s="27">
        <v>0</v>
      </c>
      <c r="I55" s="27">
        <v>-450000</v>
      </c>
      <c r="J55" s="27">
        <v>-450000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</row>
    <row r="56" spans="1:17" x14ac:dyDescent="0.2">
      <c r="A56" s="10" t="s">
        <v>135</v>
      </c>
      <c r="B56" s="96" t="s">
        <v>136</v>
      </c>
      <c r="C56" s="27">
        <v>4089920</v>
      </c>
      <c r="D56" s="27">
        <v>0</v>
      </c>
      <c r="E56" s="27">
        <v>0</v>
      </c>
      <c r="F56" s="27">
        <v>911230</v>
      </c>
      <c r="G56" s="27">
        <v>0</v>
      </c>
      <c r="H56" s="27">
        <v>5001150</v>
      </c>
      <c r="I56" s="27">
        <v>911230</v>
      </c>
      <c r="J56" s="27">
        <v>5001150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</row>
    <row r="57" spans="1:17" x14ac:dyDescent="0.2">
      <c r="A57" s="10" t="s">
        <v>137</v>
      </c>
      <c r="B57" s="96" t="s">
        <v>138</v>
      </c>
      <c r="C57" s="27">
        <v>120000</v>
      </c>
      <c r="D57" s="27">
        <v>0</v>
      </c>
      <c r="E57" s="27">
        <v>0</v>
      </c>
      <c r="F57" s="27">
        <v>0</v>
      </c>
      <c r="G57" s="27">
        <v>0</v>
      </c>
      <c r="H57" s="27">
        <v>120000</v>
      </c>
      <c r="I57" s="27">
        <v>0</v>
      </c>
      <c r="J57" s="27">
        <v>120000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</row>
    <row r="58" spans="1:17" x14ac:dyDescent="0.2">
      <c r="A58" s="10" t="s">
        <v>139</v>
      </c>
      <c r="B58" s="96" t="s">
        <v>140</v>
      </c>
      <c r="C58" s="27">
        <v>1190000</v>
      </c>
      <c r="D58" s="27">
        <v>0</v>
      </c>
      <c r="E58" s="27">
        <v>0</v>
      </c>
      <c r="F58" s="27">
        <v>0</v>
      </c>
      <c r="G58" s="27">
        <v>0</v>
      </c>
      <c r="H58" s="27">
        <v>1190000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</row>
    <row r="59" spans="1:17" s="25" customFormat="1" x14ac:dyDescent="0.2">
      <c r="A59" s="93"/>
      <c r="B59" s="94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1:17" s="25" customFormat="1" x14ac:dyDescent="0.2">
      <c r="A60" s="93"/>
      <c r="B60" s="94"/>
      <c r="C60" s="100"/>
      <c r="D60" s="100"/>
      <c r="E60" s="100"/>
      <c r="F60" s="100"/>
      <c r="G60" s="100"/>
      <c r="H60" s="101" t="s">
        <v>184</v>
      </c>
      <c r="I60" s="101"/>
      <c r="J60" s="101"/>
      <c r="K60" s="100">
        <f>SUM(K15:K59)</f>
        <v>40000</v>
      </c>
      <c r="L60" s="100">
        <f t="shared" ref="L60:O60" si="0">SUM(L15:L59)</f>
        <v>40000</v>
      </c>
      <c r="M60" s="100">
        <f t="shared" si="0"/>
        <v>40000</v>
      </c>
      <c r="N60" s="100">
        <f t="shared" si="0"/>
        <v>0</v>
      </c>
      <c r="O60" s="100">
        <f t="shared" si="0"/>
        <v>0</v>
      </c>
      <c r="P60" s="100"/>
      <c r="Q60" s="100"/>
    </row>
    <row r="61" spans="1:17" s="25" customFormat="1" x14ac:dyDescent="0.2">
      <c r="A61" s="93"/>
      <c r="B61" s="94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1:17" x14ac:dyDescent="0.2">
      <c r="A62" s="10" t="s">
        <v>141</v>
      </c>
      <c r="B62" s="96" t="s">
        <v>142</v>
      </c>
      <c r="C62" s="27">
        <v>2550000</v>
      </c>
      <c r="D62" s="27">
        <v>938567.54</v>
      </c>
      <c r="E62" s="27">
        <v>0</v>
      </c>
      <c r="F62" s="27">
        <v>0</v>
      </c>
      <c r="G62" s="27">
        <v>0</v>
      </c>
      <c r="H62" s="27">
        <v>3488567.54</v>
      </c>
      <c r="I62" s="27">
        <v>0</v>
      </c>
      <c r="J62" s="27">
        <v>3488567.54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</row>
    <row r="63" spans="1:17" x14ac:dyDescent="0.2">
      <c r="A63" s="10" t="s">
        <v>143</v>
      </c>
      <c r="B63" s="96" t="s">
        <v>142</v>
      </c>
      <c r="C63" s="27">
        <v>0</v>
      </c>
      <c r="D63" s="27">
        <v>2096044.2</v>
      </c>
      <c r="E63" s="27">
        <v>0</v>
      </c>
      <c r="F63" s="27">
        <v>0</v>
      </c>
      <c r="G63" s="27">
        <v>0</v>
      </c>
      <c r="H63" s="27">
        <v>2096044.2</v>
      </c>
      <c r="I63" s="27">
        <v>0</v>
      </c>
      <c r="J63" s="27">
        <v>2096044.2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</row>
    <row r="64" spans="1:17" x14ac:dyDescent="0.2">
      <c r="A64" s="10" t="s">
        <v>144</v>
      </c>
      <c r="B64" s="96" t="s">
        <v>145</v>
      </c>
      <c r="C64" s="27">
        <v>922250</v>
      </c>
      <c r="D64" s="27">
        <v>0</v>
      </c>
      <c r="E64" s="27">
        <v>0</v>
      </c>
      <c r="F64" s="27">
        <v>0</v>
      </c>
      <c r="G64" s="27">
        <v>0</v>
      </c>
      <c r="H64" s="27">
        <v>922250</v>
      </c>
      <c r="I64" s="27">
        <v>0</v>
      </c>
      <c r="J64" s="27">
        <v>922250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</row>
    <row r="65" spans="1:17" x14ac:dyDescent="0.2">
      <c r="A65" s="10" t="s">
        <v>146</v>
      </c>
      <c r="B65" s="96" t="s">
        <v>147</v>
      </c>
      <c r="C65" s="27">
        <v>922250</v>
      </c>
      <c r="D65" s="27">
        <v>0</v>
      </c>
      <c r="E65" s="27">
        <v>0</v>
      </c>
      <c r="F65" s="27">
        <v>0</v>
      </c>
      <c r="G65" s="27">
        <v>0</v>
      </c>
      <c r="H65" s="27">
        <v>922250</v>
      </c>
      <c r="I65" s="27">
        <v>0</v>
      </c>
      <c r="J65" s="27">
        <v>922250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</row>
    <row r="66" spans="1:17" x14ac:dyDescent="0.2">
      <c r="A66" s="10" t="s">
        <v>148</v>
      </c>
      <c r="B66" s="96" t="s">
        <v>149</v>
      </c>
      <c r="C66" s="27">
        <v>190400</v>
      </c>
      <c r="D66" s="27">
        <v>0</v>
      </c>
      <c r="E66" s="27">
        <v>0</v>
      </c>
      <c r="F66" s="27">
        <v>0</v>
      </c>
      <c r="G66" s="27">
        <v>0</v>
      </c>
      <c r="H66" s="27">
        <v>190400</v>
      </c>
      <c r="I66" s="27">
        <v>0</v>
      </c>
      <c r="J66" s="27">
        <v>190400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</row>
    <row r="67" spans="1:17" x14ac:dyDescent="0.2">
      <c r="A67" s="10" t="s">
        <v>150</v>
      </c>
      <c r="B67" s="96" t="s">
        <v>151</v>
      </c>
      <c r="C67" s="27">
        <v>1672780</v>
      </c>
      <c r="D67" s="27">
        <v>0</v>
      </c>
      <c r="E67" s="27">
        <v>0</v>
      </c>
      <c r="F67" s="27">
        <v>0</v>
      </c>
      <c r="G67" s="27">
        <v>0</v>
      </c>
      <c r="H67" s="27">
        <v>1672780</v>
      </c>
      <c r="I67" s="27">
        <v>0</v>
      </c>
      <c r="J67" s="27">
        <v>1672780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</row>
    <row r="68" spans="1:17" x14ac:dyDescent="0.2">
      <c r="A68" s="10" t="s">
        <v>152</v>
      </c>
      <c r="B68" s="96" t="s">
        <v>153</v>
      </c>
      <c r="C68" s="27">
        <v>1000000</v>
      </c>
      <c r="D68" s="27">
        <v>0</v>
      </c>
      <c r="E68" s="27">
        <v>0</v>
      </c>
      <c r="F68" s="27">
        <v>0</v>
      </c>
      <c r="G68" s="27">
        <v>0</v>
      </c>
      <c r="H68" s="27">
        <v>1000000</v>
      </c>
      <c r="I68" s="27">
        <v>0</v>
      </c>
      <c r="J68" s="27">
        <v>1000000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</row>
    <row r="69" spans="1:17" x14ac:dyDescent="0.2">
      <c r="A69" s="10" t="s">
        <v>154</v>
      </c>
      <c r="B69" s="96" t="s">
        <v>155</v>
      </c>
      <c r="C69" s="27">
        <v>261800</v>
      </c>
      <c r="D69" s="27">
        <v>0</v>
      </c>
      <c r="E69" s="27">
        <v>0</v>
      </c>
      <c r="F69" s="27">
        <v>0</v>
      </c>
      <c r="G69" s="27">
        <v>0</v>
      </c>
      <c r="H69" s="27">
        <v>261800</v>
      </c>
      <c r="I69" s="27">
        <v>0</v>
      </c>
      <c r="J69" s="27">
        <v>261800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</row>
    <row r="70" spans="1:17" x14ac:dyDescent="0.2">
      <c r="A70" s="10" t="s">
        <v>156</v>
      </c>
      <c r="B70" s="96" t="s">
        <v>157</v>
      </c>
      <c r="C70" s="27">
        <v>180880</v>
      </c>
      <c r="D70" s="27">
        <v>0</v>
      </c>
      <c r="E70" s="27">
        <v>0</v>
      </c>
      <c r="F70" s="27">
        <v>0</v>
      </c>
      <c r="G70" s="27">
        <v>0</v>
      </c>
      <c r="H70" s="27">
        <v>180880</v>
      </c>
      <c r="I70" s="27">
        <v>0</v>
      </c>
      <c r="J70" s="27">
        <v>180880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</row>
    <row r="71" spans="1:17" x14ac:dyDescent="0.2">
      <c r="A71" s="10" t="s">
        <v>158</v>
      </c>
      <c r="B71" s="96" t="s">
        <v>159</v>
      </c>
      <c r="C71" s="27">
        <v>969600</v>
      </c>
      <c r="D71" s="27">
        <v>0</v>
      </c>
      <c r="E71" s="27">
        <v>0</v>
      </c>
      <c r="F71" s="27">
        <v>0</v>
      </c>
      <c r="G71" s="27">
        <v>0</v>
      </c>
      <c r="H71" s="27">
        <v>969600</v>
      </c>
      <c r="I71" s="27">
        <v>0</v>
      </c>
      <c r="J71" s="27">
        <v>969600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</row>
    <row r="72" spans="1:17" x14ac:dyDescent="0.2">
      <c r="A72" s="10" t="s">
        <v>160</v>
      </c>
      <c r="B72" s="96" t="s">
        <v>161</v>
      </c>
      <c r="C72" s="27">
        <v>231455</v>
      </c>
      <c r="D72" s="27">
        <v>0</v>
      </c>
      <c r="E72" s="27">
        <v>0</v>
      </c>
      <c r="F72" s="27">
        <v>0</v>
      </c>
      <c r="G72" s="27">
        <v>0</v>
      </c>
      <c r="H72" s="27">
        <v>231455</v>
      </c>
      <c r="I72" s="27">
        <v>0</v>
      </c>
      <c r="J72" s="27">
        <v>231455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</row>
    <row r="73" spans="1:17" x14ac:dyDescent="0.2">
      <c r="A73" s="10" t="s">
        <v>162</v>
      </c>
      <c r="B73" s="96" t="s">
        <v>163</v>
      </c>
      <c r="C73" s="27">
        <v>328334</v>
      </c>
      <c r="D73" s="27">
        <v>0</v>
      </c>
      <c r="E73" s="27">
        <v>0</v>
      </c>
      <c r="F73" s="27">
        <v>0</v>
      </c>
      <c r="G73" s="27">
        <v>0</v>
      </c>
      <c r="H73" s="27">
        <v>328334</v>
      </c>
      <c r="I73" s="27">
        <v>0</v>
      </c>
      <c r="J73" s="27">
        <v>328334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</row>
    <row r="74" spans="1:17" x14ac:dyDescent="0.2">
      <c r="A74" s="10" t="s">
        <v>164</v>
      </c>
      <c r="B74" s="96" t="s">
        <v>165</v>
      </c>
      <c r="C74" s="27">
        <v>233240</v>
      </c>
      <c r="D74" s="27">
        <v>0</v>
      </c>
      <c r="E74" s="27">
        <v>0</v>
      </c>
      <c r="F74" s="27">
        <v>0</v>
      </c>
      <c r="G74" s="27">
        <v>0</v>
      </c>
      <c r="H74" s="27">
        <v>233240</v>
      </c>
      <c r="I74" s="27">
        <v>0</v>
      </c>
      <c r="J74" s="27">
        <v>233240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</row>
    <row r="75" spans="1:17" x14ac:dyDescent="0.2">
      <c r="A75" s="10" t="s">
        <v>166</v>
      </c>
      <c r="B75" s="96" t="s">
        <v>167</v>
      </c>
      <c r="C75" s="27">
        <v>142800</v>
      </c>
      <c r="D75" s="27">
        <v>0</v>
      </c>
      <c r="E75" s="27">
        <v>0</v>
      </c>
      <c r="F75" s="27">
        <v>0</v>
      </c>
      <c r="G75" s="27">
        <v>0</v>
      </c>
      <c r="H75" s="27">
        <v>142800</v>
      </c>
      <c r="I75" s="27">
        <v>0</v>
      </c>
      <c r="J75" s="27">
        <v>142800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</row>
    <row r="76" spans="1:17" x14ac:dyDescent="0.2">
      <c r="A76" s="10" t="s">
        <v>168</v>
      </c>
      <c r="B76" s="96" t="s">
        <v>169</v>
      </c>
      <c r="C76" s="27">
        <v>764575</v>
      </c>
      <c r="D76" s="27">
        <v>0</v>
      </c>
      <c r="E76" s="27">
        <v>0</v>
      </c>
      <c r="F76" s="27">
        <v>0</v>
      </c>
      <c r="G76" s="27">
        <v>0</v>
      </c>
      <c r="H76" s="27">
        <v>764575</v>
      </c>
      <c r="I76" s="27">
        <v>0</v>
      </c>
      <c r="J76" s="27">
        <v>764575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</row>
    <row r="77" spans="1:17" x14ac:dyDescent="0.2">
      <c r="A77" s="10" t="s">
        <v>170</v>
      </c>
      <c r="B77" s="96" t="s">
        <v>171</v>
      </c>
      <c r="C77" s="27">
        <v>890279</v>
      </c>
      <c r="D77" s="27">
        <v>0</v>
      </c>
      <c r="E77" s="27">
        <v>0</v>
      </c>
      <c r="F77" s="27">
        <v>0</v>
      </c>
      <c r="G77" s="27">
        <v>0</v>
      </c>
      <c r="H77" s="27">
        <v>890279</v>
      </c>
      <c r="I77" s="27">
        <v>0</v>
      </c>
      <c r="J77" s="27">
        <v>890279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</row>
    <row r="78" spans="1:17" x14ac:dyDescent="0.2">
      <c r="A78" s="10" t="s">
        <v>172</v>
      </c>
      <c r="B78" s="96" t="s">
        <v>173</v>
      </c>
      <c r="C78" s="27">
        <v>680000</v>
      </c>
      <c r="D78" s="27">
        <v>0</v>
      </c>
      <c r="E78" s="27">
        <v>0</v>
      </c>
      <c r="F78" s="27">
        <v>0</v>
      </c>
      <c r="G78" s="27">
        <v>0</v>
      </c>
      <c r="H78" s="27">
        <v>680000</v>
      </c>
      <c r="I78" s="27">
        <v>0</v>
      </c>
      <c r="J78" s="27">
        <v>680000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</row>
    <row r="79" spans="1:17" x14ac:dyDescent="0.2">
      <c r="A79" s="10" t="s">
        <v>174</v>
      </c>
      <c r="B79" s="96" t="s">
        <v>175</v>
      </c>
      <c r="C79" s="27">
        <v>261800</v>
      </c>
      <c r="D79" s="27">
        <v>0</v>
      </c>
      <c r="E79" s="27">
        <v>0</v>
      </c>
      <c r="F79" s="27">
        <v>0</v>
      </c>
      <c r="G79" s="27">
        <v>0</v>
      </c>
      <c r="H79" s="27">
        <v>261800</v>
      </c>
      <c r="I79" s="27">
        <v>0</v>
      </c>
      <c r="J79" s="27">
        <v>261800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</row>
    <row r="80" spans="1:17" x14ac:dyDescent="0.2">
      <c r="A80" s="10" t="s">
        <v>176</v>
      </c>
      <c r="B80" s="96" t="s">
        <v>177</v>
      </c>
      <c r="C80" s="27">
        <v>232050</v>
      </c>
      <c r="D80" s="27">
        <v>0</v>
      </c>
      <c r="E80" s="27">
        <v>0</v>
      </c>
      <c r="F80" s="27">
        <v>0</v>
      </c>
      <c r="G80" s="27">
        <v>0</v>
      </c>
      <c r="H80" s="27">
        <v>232050</v>
      </c>
      <c r="I80" s="27">
        <v>0</v>
      </c>
      <c r="J80" s="27">
        <v>232050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</row>
    <row r="81" spans="1:17" x14ac:dyDescent="0.2">
      <c r="A81" s="10" t="s">
        <v>178</v>
      </c>
      <c r="B81" s="96" t="s">
        <v>179</v>
      </c>
      <c r="C81" s="27">
        <v>3140000</v>
      </c>
      <c r="D81" s="27">
        <v>0</v>
      </c>
      <c r="E81" s="27">
        <v>0</v>
      </c>
      <c r="F81" s="27">
        <v>0</v>
      </c>
      <c r="G81" s="27">
        <v>0</v>
      </c>
      <c r="H81" s="27">
        <v>3140000</v>
      </c>
      <c r="I81" s="27">
        <v>0</v>
      </c>
      <c r="J81" s="27">
        <v>3140000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</row>
    <row r="82" spans="1:17" x14ac:dyDescent="0.2">
      <c r="A82" s="10" t="s">
        <v>180</v>
      </c>
      <c r="B82" s="96" t="s">
        <v>138</v>
      </c>
      <c r="C82" s="27">
        <v>2679880</v>
      </c>
      <c r="D82" s="27">
        <v>0</v>
      </c>
      <c r="E82" s="27">
        <v>0</v>
      </c>
      <c r="F82" s="27">
        <v>0</v>
      </c>
      <c r="G82" s="27">
        <v>0</v>
      </c>
      <c r="H82" s="27">
        <v>2679880</v>
      </c>
      <c r="I82" s="27">
        <v>0</v>
      </c>
      <c r="J82" s="27">
        <v>2679880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</row>
    <row r="83" spans="1:17" x14ac:dyDescent="0.2">
      <c r="A83" s="10" t="s">
        <v>181</v>
      </c>
      <c r="B83" s="96" t="s">
        <v>182</v>
      </c>
      <c r="C83" s="27">
        <v>500000</v>
      </c>
      <c r="D83" s="27">
        <v>0</v>
      </c>
      <c r="E83" s="27">
        <v>0</v>
      </c>
      <c r="F83" s="27">
        <v>0</v>
      </c>
      <c r="G83" s="27">
        <v>0</v>
      </c>
      <c r="H83" s="27">
        <v>500000</v>
      </c>
      <c r="I83" s="27">
        <v>0</v>
      </c>
      <c r="J83" s="27">
        <v>500000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</row>
    <row r="84" spans="1:17" s="25" customFormat="1" x14ac:dyDescent="0.2">
      <c r="A84" s="24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1:17" s="25" customFormat="1" x14ac:dyDescent="0.2">
      <c r="A85" s="24"/>
      <c r="C85" s="100"/>
      <c r="D85" s="100"/>
      <c r="E85" s="100"/>
      <c r="F85" s="100"/>
      <c r="G85" s="100"/>
      <c r="H85" s="101" t="s">
        <v>185</v>
      </c>
      <c r="I85" s="101"/>
      <c r="J85" s="101"/>
      <c r="K85" s="100">
        <f>SUM(K62:K84)</f>
        <v>0</v>
      </c>
      <c r="L85" s="100">
        <f t="shared" ref="L85:O85" si="1">SUM(L62:L84)</f>
        <v>0</v>
      </c>
      <c r="M85" s="100">
        <f t="shared" si="1"/>
        <v>0</v>
      </c>
      <c r="N85" s="100">
        <f t="shared" si="1"/>
        <v>0</v>
      </c>
      <c r="O85" s="100">
        <f t="shared" si="1"/>
        <v>0</v>
      </c>
      <c r="P85" s="100"/>
      <c r="Q85" s="100"/>
    </row>
    <row r="86" spans="1:17" s="25" customFormat="1" x14ac:dyDescent="0.2">
      <c r="A86" s="24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1:17" x14ac:dyDescent="0.2">
      <c r="A87" s="1"/>
    </row>
    <row r="88" spans="1:17" x14ac:dyDescent="0.2">
      <c r="A88" s="1"/>
    </row>
    <row r="89" spans="1:17" x14ac:dyDescent="0.2">
      <c r="A89" s="1"/>
    </row>
    <row r="90" spans="1:17" x14ac:dyDescent="0.2">
      <c r="A90" s="1"/>
    </row>
    <row r="91" spans="1:17" x14ac:dyDescent="0.2">
      <c r="A91" s="1"/>
    </row>
    <row r="92" spans="1:17" x14ac:dyDescent="0.2">
      <c r="A92" s="1"/>
    </row>
    <row r="93" spans="1:17" x14ac:dyDescent="0.2">
      <c r="A93" s="1"/>
    </row>
    <row r="94" spans="1:17" x14ac:dyDescent="0.2">
      <c r="A94" s="1"/>
    </row>
    <row r="95" spans="1:17" x14ac:dyDescent="0.2">
      <c r="A95" s="1"/>
    </row>
    <row r="96" spans="1:17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</sheetData>
  <mergeCells count="16">
    <mergeCell ref="H60:J60"/>
    <mergeCell ref="H85:J85"/>
    <mergeCell ref="A5:B5"/>
    <mergeCell ref="A6:A7"/>
    <mergeCell ref="B6:B7"/>
    <mergeCell ref="C5:C7"/>
    <mergeCell ref="D5:G5"/>
    <mergeCell ref="I5:J6"/>
    <mergeCell ref="D6:E6"/>
    <mergeCell ref="O5:Q5"/>
    <mergeCell ref="Q6:Q7"/>
    <mergeCell ref="F6:G6"/>
    <mergeCell ref="O6:O7"/>
    <mergeCell ref="P6:P7"/>
    <mergeCell ref="H5:H7"/>
    <mergeCell ref="K5:N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68" t="s">
        <v>18</v>
      </c>
      <c r="B5" s="69"/>
      <c r="C5" s="70" t="s">
        <v>1</v>
      </c>
      <c r="D5" s="73" t="s">
        <v>3</v>
      </c>
      <c r="E5" s="89" t="s">
        <v>11</v>
      </c>
      <c r="F5" s="90"/>
      <c r="G5" s="90"/>
      <c r="H5" s="90"/>
      <c r="I5" s="90"/>
      <c r="J5" s="90"/>
      <c r="K5" s="90"/>
      <c r="L5" s="91"/>
      <c r="M5" s="89" t="s">
        <v>13</v>
      </c>
      <c r="N5" s="90"/>
      <c r="O5" s="90"/>
      <c r="P5" s="90"/>
      <c r="Q5" s="90"/>
      <c r="R5" s="91"/>
      <c r="S5" s="85" t="s">
        <v>14</v>
      </c>
      <c r="T5" s="86"/>
    </row>
    <row r="6" spans="1:24" s="6" customFormat="1" ht="19.5" x14ac:dyDescent="0.4">
      <c r="A6" s="76" t="s">
        <v>17</v>
      </c>
      <c r="B6" s="77" t="s">
        <v>0</v>
      </c>
      <c r="C6" s="71"/>
      <c r="D6" s="74"/>
      <c r="E6" s="87" t="s">
        <v>10</v>
      </c>
      <c r="F6" s="88"/>
      <c r="G6" s="88" t="s">
        <v>31</v>
      </c>
      <c r="H6" s="88"/>
      <c r="I6" s="88" t="s">
        <v>32</v>
      </c>
      <c r="J6" s="88"/>
      <c r="K6" s="83" t="s">
        <v>27</v>
      </c>
      <c r="L6" s="84"/>
      <c r="M6" s="83" t="s">
        <v>12</v>
      </c>
      <c r="N6" s="84"/>
      <c r="O6" s="88" t="s">
        <v>33</v>
      </c>
      <c r="P6" s="88"/>
      <c r="Q6" s="88" t="s">
        <v>34</v>
      </c>
      <c r="R6" s="88"/>
      <c r="S6" s="81" t="s">
        <v>24</v>
      </c>
      <c r="T6" s="92" t="s">
        <v>7</v>
      </c>
      <c r="U6" s="16"/>
      <c r="V6" s="16"/>
      <c r="W6" s="16"/>
      <c r="X6" s="16"/>
    </row>
    <row r="7" spans="1:24" s="7" customFormat="1" ht="51" x14ac:dyDescent="0.3">
      <c r="A7" s="76"/>
      <c r="B7" s="77"/>
      <c r="C7" s="72"/>
      <c r="D7" s="75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2"/>
      <c r="T7" s="82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VLOOKUP($D$10,hoja1!$A$9:$P$50003,1,0)</f>
        <v>#N/A</v>
      </c>
      <c r="B8" s="20" t="e">
        <f>VLOOKUP($D$10,hoja1!$A$9:$P$50003,2,0)</f>
        <v>#N/A</v>
      </c>
      <c r="C8" s="18" t="e">
        <f>VLOOKUP($D$10,hoja1!$A$9:$P$50003,3,0)</f>
        <v>#N/A</v>
      </c>
      <c r="D8" s="18" t="e">
        <f>VLOOKUP($D$10,hoja1!$A$9:$P$50003,8,0)</f>
        <v>#N/A</v>
      </c>
      <c r="E8" s="18" t="e">
        <f>VLOOKUP($D$10,hoja1!$A$9:$P$50003,11,0)</f>
        <v>#N/A</v>
      </c>
      <c r="F8" s="18" t="e">
        <f>VLOOKUP($D$10,hoja1!$A$9:$P$50003,12,0)</f>
        <v>#N/A</v>
      </c>
      <c r="G8" s="18" t="e">
        <f>VLOOKUP($D$10,hoja1!$A$9:$P$50003,13,0)</f>
        <v>#N/A</v>
      </c>
      <c r="H8" s="18" t="e">
        <f>VLOOKUP($D$10,hoja1!$A$9:$P$50003,14,0)</f>
        <v>#N/A</v>
      </c>
      <c r="I8" s="18" t="e">
        <f>VLOOKUP($D$10,hoja1!$A$9:$P$50003,15,0)</f>
        <v>#N/A</v>
      </c>
      <c r="J8" s="18" t="e">
        <f>VLOOKUP($D$10,hoja1!$A$9:$P$50003,16,0)</f>
        <v>#N/A</v>
      </c>
      <c r="K8" s="18" t="e">
        <f>VLOOKUP($D$10,hoja1!$A$9:$P$50003,17,0)</f>
        <v>#N/A</v>
      </c>
      <c r="L8" s="18" t="e">
        <f>VLOOKUP($D$10,hoja1!$A$9:$P$50003,18,0)</f>
        <v>#N/A</v>
      </c>
      <c r="M8" s="18" t="e">
        <f>VLOOKUP($D$10,hoja1!$A$9:$P$50003,19,0)</f>
        <v>#N/A</v>
      </c>
      <c r="N8" s="19" t="e">
        <f>VLOOKUP($D$10,hoja1!$A$9:$P$50003,20,0)</f>
        <v>#N/A</v>
      </c>
      <c r="O8" s="18" t="e">
        <f>VLOOKUP($D$10,hoja1!$A$9:$P$50003,21,0)</f>
        <v>#N/A</v>
      </c>
      <c r="P8" s="19" t="e">
        <f>VLOOKUP($D$10,hoja1!$A$9:$P$50003,22,0)</f>
        <v>#N/A</v>
      </c>
      <c r="Q8" s="18" t="e">
        <f>VLOOKUP($D$10,hoja1!$A$9:$P$50003,23,0)</f>
        <v>#N/A</v>
      </c>
      <c r="R8" s="19" t="e">
        <f>VLOOKUP($D$10,hoja1!$A$9:$P$50003,24,0)</f>
        <v>#N/A</v>
      </c>
      <c r="S8" s="18" t="e">
        <f>VLOOKUP($D$10,hoja1!$A$9:$P$50003,25,0)</f>
        <v>#N/A</v>
      </c>
      <c r="T8" s="18" t="e">
        <f>VLOOKUP($D$10,hoja1!$A$9:$P$50003,26,0)</f>
        <v>#N/A</v>
      </c>
      <c r="U8" s="21" t="e">
        <f>+F8-S8</f>
        <v>#N/A</v>
      </c>
      <c r="V8" s="21" t="e">
        <f>VLOOKUP($D$10,hoja1!$A$9:$P$50003,23,0)</f>
        <v>#N/A</v>
      </c>
      <c r="W8" s="21" t="e">
        <f>+H8-T8</f>
        <v>#N/A</v>
      </c>
      <c r="X8" s="21" t="e">
        <f>VLOOKUP($D$10,hoja1!$A$9:$P$50003,24,0)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78" t="s">
        <v>21</v>
      </c>
      <c r="B12" s="79"/>
      <c r="C12" s="79"/>
      <c r="D12" s="79"/>
      <c r="E12" s="79"/>
      <c r="F12" s="79"/>
      <c r="G12" s="79"/>
      <c r="H12" s="80"/>
      <c r="J12" s="78" t="s">
        <v>22</v>
      </c>
      <c r="K12" s="79"/>
      <c r="L12" s="79"/>
      <c r="M12" s="79"/>
      <c r="N12" s="79"/>
      <c r="O12" s="79"/>
      <c r="P12" s="79"/>
      <c r="Q12" s="79"/>
      <c r="R12" s="79"/>
      <c r="S12" s="7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78" t="s">
        <v>23</v>
      </c>
      <c r="C49" s="79"/>
      <c r="D49" s="79"/>
      <c r="E49" s="79"/>
      <c r="F49" s="80"/>
      <c r="H49" s="78" t="s">
        <v>39</v>
      </c>
      <c r="I49" s="79"/>
      <c r="J49" s="79"/>
      <c r="K49" s="79"/>
      <c r="L49" s="79"/>
      <c r="M49" s="79"/>
      <c r="N49" s="79"/>
      <c r="O49" s="79"/>
      <c r="P49" s="80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Oscar Alberto Velasquez Rodriguez - Educación</cp:lastModifiedBy>
  <cp:lastPrinted>2000-06-08T19:58:32Z</cp:lastPrinted>
  <dcterms:created xsi:type="dcterms:W3CDTF">1999-06-19T04:42:34Z</dcterms:created>
  <dcterms:modified xsi:type="dcterms:W3CDTF">2024-04-10T20:50:40Z</dcterms:modified>
</cp:coreProperties>
</file>